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210"/>
  </bookViews>
  <sheets>
    <sheet name="交付要綱（様式第１号）" sheetId="1" r:id="rId1"/>
  </sheets>
  <definedNames>
    <definedName name="_xlnm.Print_Area" localSheetId="0">'交付要綱（様式第１号）'!$A$1:$J$47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1" l="1"/>
  <c r="S45" i="1" s="1"/>
  <c r="Q44" i="1"/>
  <c r="S44" i="1" s="1"/>
  <c r="Q40" i="1"/>
  <c r="S40" i="1" s="1"/>
  <c r="Q38" i="1"/>
  <c r="S38" i="1" s="1"/>
  <c r="Q34" i="1"/>
  <c r="S34" i="1" s="1"/>
  <c r="Q33" i="1"/>
  <c r="S33" i="1" s="1"/>
  <c r="F31" i="1"/>
  <c r="H31" i="1" s="1"/>
  <c r="S29" i="1"/>
  <c r="Q29" i="1"/>
  <c r="R29" i="1" s="1"/>
  <c r="I29" i="1"/>
  <c r="Q27" i="1"/>
  <c r="S27" i="1" s="1"/>
  <c r="I23" i="1"/>
  <c r="F25" i="1" s="1"/>
  <c r="H25" i="1" s="1"/>
  <c r="C18" i="1" s="1"/>
  <c r="T22" i="1"/>
  <c r="S22" i="1"/>
  <c r="R22" i="1"/>
  <c r="Q22" i="1"/>
  <c r="Q21" i="1"/>
  <c r="T21" i="1" s="1"/>
  <c r="Q17" i="1"/>
  <c r="T17" i="1" s="1"/>
  <c r="T15" i="1"/>
  <c r="S15" i="1"/>
  <c r="Q15" i="1"/>
  <c r="R15" i="1" s="1"/>
  <c r="Q11" i="1"/>
  <c r="T11" i="1" s="1"/>
  <c r="Q10" i="1"/>
  <c r="T10" i="1" s="1"/>
  <c r="T6" i="1"/>
  <c r="S6" i="1"/>
  <c r="Q6" i="1"/>
  <c r="R6" i="1" s="1"/>
  <c r="Q4" i="1"/>
  <c r="T4" i="1" s="1"/>
  <c r="R4" i="1" l="1"/>
  <c r="R11" i="1"/>
  <c r="R27" i="1"/>
  <c r="R34" i="1"/>
  <c r="R40" i="1"/>
  <c r="R45" i="1"/>
  <c r="S4" i="1"/>
  <c r="S11" i="1"/>
  <c r="R21" i="1"/>
  <c r="R10" i="1"/>
  <c r="R17" i="1"/>
  <c r="S21" i="1"/>
  <c r="S10" i="1"/>
  <c r="S17" i="1"/>
  <c r="R33" i="1"/>
  <c r="R38" i="1"/>
  <c r="R44" i="1"/>
</calcChain>
</file>

<file path=xl/sharedStrings.xml><?xml version="1.0" encoding="utf-8"?>
<sst xmlns="http://schemas.openxmlformats.org/spreadsheetml/2006/main" count="121" uniqueCount="66">
  <si>
    <t>様式第１号(用紙　日本産業規格Ａ４縦型)</t>
  </si>
  <si>
    <t>黄色塗りつぶし箇所に記入</t>
    <rPh sb="0" eb="2">
      <t>きいろ</t>
    </rPh>
    <rPh sb="2" eb="3">
      <t>ぬ</t>
    </rPh>
    <rPh sb="7" eb="9">
      <t>かしょ</t>
    </rPh>
    <rPh sb="10" eb="12">
      <t>きにゅう</t>
    </rPh>
    <phoneticPr fontId="4" type="Hiragana"/>
  </si>
  <si>
    <t>別表１　令和４年12月に購入した数量に別表２に掲げる品目別かつ月別係数を乗じた数量の合計</t>
    <rPh sb="0" eb="2">
      <t>べっぴょう</t>
    </rPh>
    <phoneticPr fontId="4" type="Hiragana"/>
  </si>
  <si>
    <t>施設園芸用燃油価格高騰対策緊急支援金交付申請書兼実績報告書兼請求書</t>
  </si>
  <si>
    <t>A重油</t>
    <rPh sb="1" eb="3">
      <t>じゅうゆ</t>
    </rPh>
    <phoneticPr fontId="4" type="Hiragana"/>
  </si>
  <si>
    <t>12月</t>
    <rPh sb="2" eb="3">
      <t>つき</t>
    </rPh>
    <phoneticPr fontId="4" type="Hiragana"/>
  </si>
  <si>
    <t>１月</t>
    <rPh sb="1" eb="2">
      <t>つき</t>
    </rPh>
    <phoneticPr fontId="4" type="Hiragana"/>
  </si>
  <si>
    <t>２月</t>
    <rPh sb="1" eb="2">
      <t>つき</t>
    </rPh>
    <phoneticPr fontId="4" type="Hiragana"/>
  </si>
  <si>
    <t>３月</t>
    <rPh sb="1" eb="2">
      <t>つき</t>
    </rPh>
    <phoneticPr fontId="4" type="Hiragana"/>
  </si>
  <si>
    <t>令和５年１月</t>
  </si>
  <si>
    <t>日</t>
  </si>
  <si>
    <t>温室メロン、ピーマン、洋ラン、きく類、</t>
  </si>
  <si>
    <t>　静岡県知事　川勝　平太　様</t>
    <rPh sb="7" eb="9">
      <t>かわかつ</t>
    </rPh>
    <rPh sb="10" eb="12">
      <t>へいた</t>
    </rPh>
    <phoneticPr fontId="4" type="Hiragana"/>
  </si>
  <si>
    <t>ハウスミカン、マンゴー</t>
  </si>
  <si>
    <t>所在地</t>
  </si>
  <si>
    <t>セルリー、きゅうり、なす、葉ねぎ、大葉、</t>
  </si>
  <si>
    <t>代表者</t>
  </si>
  <si>
    <t>えだまめ、ばら、ガーベラ、カーネーション、</t>
  </si>
  <si>
    <t>トルコギキョウ、鉢物、ゆり、いちじく、</t>
  </si>
  <si>
    <t>　施設園芸用燃油価格高騰対策緊急支援金の交付を受けたいので、同要綱第５の規定</t>
  </si>
  <si>
    <t>その他の野菜・花き・果樹</t>
  </si>
  <si>
    <t>により、下記のとおり申請します。</t>
  </si>
  <si>
    <t>トマト、スターチス</t>
  </si>
  <si>
    <t>　なお、申請のとおり交付決定及び額が確定したときには、確定額のとおり請求します。</t>
  </si>
  <si>
    <t>いちご、ほうれんそう</t>
  </si>
  <si>
    <t>１　申請者の営農形態</t>
  </si>
  <si>
    <t>灯油</t>
    <rPh sb="0" eb="2">
      <t>とうゆ</t>
    </rPh>
    <phoneticPr fontId="4" type="Hiragana"/>
  </si>
  <si>
    <t>品目</t>
    <rPh sb="0" eb="2">
      <t>ひんもく</t>
    </rPh>
    <phoneticPr fontId="4" type="Hiragana"/>
  </si>
  <si>
    <t>面積（栽培施設棟数・延べ面積）（ａ）</t>
    <rPh sb="0" eb="2">
      <t>めんせき</t>
    </rPh>
    <phoneticPr fontId="4" type="Hiragana"/>
  </si>
  <si>
    <t>棟</t>
    <rPh sb="0" eb="1">
      <t>とう</t>
    </rPh>
    <phoneticPr fontId="4" type="Hiragana"/>
  </si>
  <si>
    <t>ａ</t>
  </si>
  <si>
    <t>温室メロン、ピーマン洋ラン、きく類、</t>
  </si>
  <si>
    <t>２　申請額合計</t>
  </si>
  <si>
    <t>円</t>
  </si>
  <si>
    <t>３　燃油購入量及び申請額（納品書、領収書の写し等証拠書類を添付すること）　</t>
  </si>
  <si>
    <t>購入実績</t>
    <rPh sb="0" eb="2">
      <t>こうにゅう</t>
    </rPh>
    <rPh sb="2" eb="4">
      <t>じっせき</t>
    </rPh>
    <phoneticPr fontId="4" type="Hiragana"/>
  </si>
  <si>
    <t>令和</t>
    <rPh sb="0" eb="2">
      <t>れいわ</t>
    </rPh>
    <phoneticPr fontId="4" type="Hiragana"/>
  </si>
  <si>
    <t>年</t>
  </si>
  <si>
    <t>合計</t>
    <rPh sb="0" eb="2">
      <t>ごうけい</t>
    </rPh>
    <phoneticPr fontId="4" type="Hiragana"/>
  </si>
  <si>
    <t>10月</t>
    <rPh sb="2" eb="3">
      <t>つき</t>
    </rPh>
    <phoneticPr fontId="4" type="Hiragana"/>
  </si>
  <si>
    <t>11月</t>
    <rPh sb="2" eb="3">
      <t>つき</t>
    </rPh>
    <phoneticPr fontId="4" type="Hiragana"/>
  </si>
  <si>
    <t>A重油（㍑）</t>
    <rPh sb="1" eb="3">
      <t>じゅうゆ</t>
    </rPh>
    <phoneticPr fontId="4" type="Hiragana"/>
  </si>
  <si>
    <t>別表２　令和４年１月に購入した数量に別表３に掲げる品目別かつ月別係数を乗じた数量の合計</t>
    <rPh sb="0" eb="2">
      <t>べっぴょう</t>
    </rPh>
    <phoneticPr fontId="4" type="Hiragana"/>
  </si>
  <si>
    <t>A重油の申請額＝単価13.7円/㍑×購入量合計</t>
  </si>
  <si>
    <t>㍑　＝</t>
  </si>
  <si>
    <t>円</t>
    <rPh sb="0" eb="1">
      <t>えん</t>
    </rPh>
    <phoneticPr fontId="4" type="Hiragana"/>
  </si>
  <si>
    <t>灯油（㍑）</t>
    <rPh sb="0" eb="1">
      <t>ひ</t>
    </rPh>
    <rPh sb="1" eb="2">
      <t>あぶら</t>
    </rPh>
    <phoneticPr fontId="4" type="Hiragana"/>
  </si>
  <si>
    <t>灯油の申請額＝単価14.5円/㍑×購入量合計</t>
    <rPh sb="0" eb="2">
      <t>とうゆ</t>
    </rPh>
    <phoneticPr fontId="4" type="Hiragana"/>
  </si>
  <si>
    <t>　※　燃油購入量合計は、小数第２位切り捨て、申請額は、小数点以下を切り捨て</t>
  </si>
  <si>
    <t>４　振込先口座情報</t>
  </si>
  <si>
    <t>　全ての欄に記入してください。口座種別欄は該当する口座種別の□にチェックが必要です。</t>
  </si>
  <si>
    <t>金融機関コード</t>
    <rPh sb="0" eb="2">
      <t>きんゆう</t>
    </rPh>
    <rPh sb="2" eb="4">
      <t>きかん</t>
    </rPh>
    <phoneticPr fontId="4" type="Hiragana"/>
  </si>
  <si>
    <t>金融期間名称</t>
    <rPh sb="0" eb="2">
      <t>きんゆう</t>
    </rPh>
    <rPh sb="2" eb="4">
      <t>きかん</t>
    </rPh>
    <rPh sb="4" eb="6">
      <t>めいしょう</t>
    </rPh>
    <phoneticPr fontId="4" type="Hiragana"/>
  </si>
  <si>
    <t>支店コード</t>
    <rPh sb="0" eb="2">
      <t>してん</t>
    </rPh>
    <phoneticPr fontId="4" type="Hiragana"/>
  </si>
  <si>
    <t>支店名称</t>
    <rPh sb="0" eb="2">
      <t>してん</t>
    </rPh>
    <rPh sb="2" eb="4">
      <t>めいしょう</t>
    </rPh>
    <phoneticPr fontId="4" type="Hiragana"/>
  </si>
  <si>
    <t>口座種別</t>
    <rPh sb="0" eb="2">
      <t>こうざ</t>
    </rPh>
    <rPh sb="2" eb="4">
      <t>しゅべつ</t>
    </rPh>
    <phoneticPr fontId="4" type="Hiragana"/>
  </si>
  <si>
    <t>□普通</t>
  </si>
  <si>
    <t>□当座</t>
  </si>
  <si>
    <t>フリガナ</t>
  </si>
  <si>
    <t>口座名義</t>
    <rPh sb="0" eb="2">
      <t>こうざ</t>
    </rPh>
    <rPh sb="2" eb="4">
      <t>めいぎ</t>
    </rPh>
    <phoneticPr fontId="4" type="Hiragana"/>
  </si>
  <si>
    <t>振込先口座番号</t>
    <rPh sb="0" eb="2">
      <t>ふりこ</t>
    </rPh>
    <rPh sb="2" eb="3">
      <t>さき</t>
    </rPh>
    <rPh sb="3" eb="5">
      <t>こうざ</t>
    </rPh>
    <rPh sb="5" eb="7">
      <t>ばんごう</t>
    </rPh>
    <phoneticPr fontId="4" type="Hiragana"/>
  </si>
  <si>
    <t>※ゆうちょ銀行の場合は、振込用の店名・預金種別・口座番号（通帳見開き下部の７桁</t>
  </si>
  <si>
    <t>の番号）を記入してください。</t>
  </si>
  <si>
    <t>（注）　法人その他の団体にあっては、以下の項目についても記載すること。</t>
  </si>
  <si>
    <t>責任者　職・氏名</t>
  </si>
  <si>
    <t>作成者　職・氏名</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</si>
</sst>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Red]\-#,##0.0"/>
  </numFmts>
  <fonts count="5" x14ac:knownFonts="1">
    <font>
      <sz val="11"/>
      <color theme="1"/>
      <name val="游ゴシック"/>
      <family val="3"/>
      <scheme val="minor"/>
    </font>
    <font>
      <sz val="11"/>
      <color theme="1"/>
      <name val="游ゴシック"/>
      <family val="3"/>
      <scheme val="minor"/>
    </font>
    <font>
      <sz val="11"/>
      <color theme="1"/>
      <name val="ＭＳ 明朝"/>
      <family val="1"/>
    </font>
    <font>
      <sz val="6"/>
      <name val="游ゴシック"/>
      <family val="3"/>
      <charset val="128"/>
      <scheme val="minor"/>
    </font>
    <font>
      <sz val="6"/>
      <name val="游ゴシック"/>
      <family val="3"/>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2" fillId="2" borderId="0" xfId="0" applyFont="1" applyFill="1">
      <alignment vertical="center"/>
    </xf>
    <xf numFmtId="0" fontId="0" fillId="2" borderId="0" xfId="0" applyFill="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2" fillId="0" borderId="0" xfId="0" applyFont="1" applyFill="1" applyBorder="1" applyAlignment="1">
      <alignment horizontal="right" vertical="center"/>
    </xf>
    <xf numFmtId="0" fontId="2" fillId="2" borderId="0" xfId="0" applyFont="1" applyFill="1" applyBorder="1"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176" fontId="0" fillId="0" borderId="5" xfId="0" applyNumberFormat="1" applyFont="1" applyBorder="1" applyAlignment="1">
      <alignment horizontal="right" vertical="center"/>
    </xf>
    <xf numFmtId="176" fontId="0" fillId="0" borderId="8" xfId="0" applyNumberFormat="1" applyFont="1" applyBorder="1" applyAlignment="1">
      <alignment horizontal="right" vertical="center"/>
    </xf>
    <xf numFmtId="176" fontId="0" fillId="0" borderId="6" xfId="0" applyNumberFormat="1" applyFont="1" applyBorder="1" applyAlignment="1">
      <alignment horizontal="right" vertical="center"/>
    </xf>
    <xf numFmtId="176" fontId="0" fillId="0" borderId="1" xfId="0" applyNumberFormat="1" applyFont="1" applyBorder="1" applyAlignment="1">
      <alignment horizontal="right" vertical="center"/>
    </xf>
    <xf numFmtId="176" fontId="0" fillId="0" borderId="4" xfId="0" applyNumberFormat="1" applyFont="1" applyBorder="1" applyAlignment="1">
      <alignment horizontal="right" vertical="center"/>
    </xf>
    <xf numFmtId="176" fontId="0" fillId="0" borderId="2" xfId="0" applyNumberFormat="1" applyFont="1" applyBorder="1" applyAlignment="1">
      <alignment horizontal="right" vertical="center"/>
    </xf>
    <xf numFmtId="0" fontId="2" fillId="2" borderId="1" xfId="0" applyFont="1" applyFill="1" applyBorder="1" applyAlignment="1">
      <alignment horizontal="center" vertical="center"/>
    </xf>
    <xf numFmtId="0" fontId="2" fillId="0" borderId="2" xfId="0" applyFont="1" applyFill="1" applyBorder="1" applyAlignment="1">
      <alignment horizontal="left" vertical="center"/>
    </xf>
    <xf numFmtId="0" fontId="2" fillId="2"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lignment vertical="center"/>
    </xf>
    <xf numFmtId="40" fontId="2" fillId="2" borderId="4" xfId="1" applyNumberFormat="1" applyFont="1" applyFill="1" applyBorder="1">
      <alignment vertical="center"/>
    </xf>
    <xf numFmtId="40" fontId="2" fillId="0" borderId="4" xfId="1" applyNumberFormat="1"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177" fontId="2" fillId="0" borderId="4" xfId="1" applyNumberFormat="1" applyFont="1" applyBorder="1">
      <alignment vertical="center"/>
    </xf>
    <xf numFmtId="0" fontId="2" fillId="2" borderId="6" xfId="0" applyFont="1" applyFill="1" applyBorder="1" applyAlignment="1">
      <alignment horizontal="left" vertical="center"/>
    </xf>
    <xf numFmtId="0" fontId="2" fillId="0" borderId="1" xfId="0" applyFont="1" applyBorder="1" applyAlignment="1">
      <alignment horizontal="center" vertical="center"/>
    </xf>
    <xf numFmtId="0" fontId="2" fillId="2" borderId="4" xfId="0" applyFont="1" applyFill="1" applyBorder="1" applyAlignment="1">
      <alignment horizontal="left" vertical="center"/>
    </xf>
    <xf numFmtId="0" fontId="2" fillId="0" borderId="2" xfId="0" applyFont="1" applyBorder="1">
      <alignment vertical="center"/>
    </xf>
    <xf numFmtId="0" fontId="2" fillId="2" borderId="3" xfId="0" applyFont="1" applyFill="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176" fontId="0" fillId="0" borderId="0" xfId="0" applyNumberFormat="1">
      <alignmen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Border="1">
      <alignment vertical="center"/>
    </xf>
    <xf numFmtId="0" fontId="2" fillId="2" borderId="1" xfId="0" applyFont="1" applyFill="1" applyBorder="1">
      <alignment vertical="center"/>
    </xf>
    <xf numFmtId="0" fontId="2" fillId="2" borderId="3" xfId="0" applyFont="1" applyFill="1" applyBorder="1">
      <alignment vertical="center"/>
    </xf>
    <xf numFmtId="176" fontId="0" fillId="0" borderId="8" xfId="0" applyNumberFormat="1" applyFont="1" applyBorder="1" applyAlignment="1">
      <alignment horizontal="right" vertical="center"/>
    </xf>
    <xf numFmtId="176" fontId="0" fillId="0" borderId="12" xfId="0" applyNumberFormat="1" applyFont="1" applyBorder="1" applyAlignment="1">
      <alignment horizontal="right" vertical="center"/>
    </xf>
    <xf numFmtId="0" fontId="2" fillId="2" borderId="16"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176" fontId="0" fillId="0" borderId="15" xfId="0" applyNumberFormat="1" applyFont="1" applyBorder="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lignment vertical="center"/>
    </xf>
    <xf numFmtId="38" fontId="2" fillId="0" borderId="10" xfId="1" applyFont="1" applyBorder="1" applyAlignment="1">
      <alignment horizontal="right" vertical="center"/>
    </xf>
    <xf numFmtId="0" fontId="2" fillId="0" borderId="4" xfId="0" applyFont="1" applyBorder="1">
      <alignment vertical="center"/>
    </xf>
    <xf numFmtId="0" fontId="2" fillId="2" borderId="0" xfId="0" applyFont="1" applyFill="1" applyBorder="1" applyAlignment="1">
      <alignment horizontal="center" vertical="center"/>
    </xf>
    <xf numFmtId="0" fontId="2" fillId="0" borderId="4" xfId="0" applyFont="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7"/>
  <sheetViews>
    <sheetView showGridLines="0" tabSelected="1" view="pageBreakPreview" topLeftCell="A9" zoomScale="90" zoomScaleNormal="90" zoomScaleSheetLayoutView="90" workbookViewId="0">
      <selection activeCell="F31" sqref="F31"/>
    </sheetView>
  </sheetViews>
  <sheetFormatPr defaultRowHeight="18.75" x14ac:dyDescent="0.4"/>
  <cols>
    <col min="1" max="1" width="7.625" customWidth="1"/>
    <col min="2" max="2" width="11.375" customWidth="1"/>
    <col min="3" max="9" width="10.125" customWidth="1"/>
    <col min="11" max="11" width="2.875" customWidth="1"/>
    <col min="12" max="20" width="9" hidden="1" customWidth="1"/>
  </cols>
  <sheetData>
    <row r="1" spans="2:20" x14ac:dyDescent="0.4">
      <c r="B1" s="1" t="s">
        <v>0</v>
      </c>
      <c r="C1" s="1"/>
      <c r="D1" s="1"/>
      <c r="E1" s="1"/>
      <c r="F1" s="2" t="s">
        <v>1</v>
      </c>
      <c r="G1" s="2"/>
      <c r="H1" s="3"/>
      <c r="L1" t="s">
        <v>2</v>
      </c>
    </row>
    <row r="2" spans="2:20" x14ac:dyDescent="0.15">
      <c r="B2" s="68" t="s">
        <v>3</v>
      </c>
      <c r="C2" s="68"/>
      <c r="D2" s="68"/>
      <c r="E2" s="68"/>
      <c r="F2" s="68"/>
      <c r="G2" s="68"/>
      <c r="H2" s="68"/>
      <c r="I2" s="68"/>
      <c r="L2" t="s">
        <v>4</v>
      </c>
    </row>
    <row r="3" spans="2:20" x14ac:dyDescent="0.4">
      <c r="B3" s="1"/>
      <c r="C3" s="1"/>
      <c r="D3" s="1"/>
      <c r="E3" s="1"/>
      <c r="F3" s="1"/>
      <c r="G3" s="1"/>
      <c r="H3" s="1"/>
      <c r="I3" s="1"/>
      <c r="L3" s="4"/>
      <c r="M3" s="5"/>
      <c r="N3" s="5"/>
      <c r="O3" s="5"/>
      <c r="P3" s="6"/>
      <c r="Q3" s="4" t="s">
        <v>5</v>
      </c>
      <c r="R3" s="7" t="s">
        <v>6</v>
      </c>
      <c r="S3" s="5" t="s">
        <v>7</v>
      </c>
      <c r="T3" s="7" t="s">
        <v>8</v>
      </c>
    </row>
    <row r="4" spans="2:20" x14ac:dyDescent="0.4">
      <c r="B4" s="1"/>
      <c r="C4" s="1"/>
      <c r="D4" s="1"/>
      <c r="E4" s="1"/>
      <c r="F4" s="1"/>
      <c r="H4" s="8" t="s">
        <v>9</v>
      </c>
      <c r="I4" s="9" t="s">
        <v>10</v>
      </c>
      <c r="L4" s="10" t="s">
        <v>11</v>
      </c>
      <c r="M4" s="11"/>
      <c r="N4" s="11"/>
      <c r="O4" s="11"/>
      <c r="P4" s="12"/>
      <c r="Q4" s="51">
        <f>+E23</f>
        <v>0</v>
      </c>
      <c r="R4" s="51">
        <f>+Q4*1.25</f>
        <v>0</v>
      </c>
      <c r="S4" s="51">
        <f>+Q4*1</f>
        <v>0</v>
      </c>
      <c r="T4" s="51">
        <f>+Q4*0.66</f>
        <v>0</v>
      </c>
    </row>
    <row r="5" spans="2:20" x14ac:dyDescent="0.4">
      <c r="B5" s="1" t="s">
        <v>12</v>
      </c>
      <c r="C5" s="1"/>
      <c r="D5" s="1"/>
      <c r="E5" s="1"/>
      <c r="F5" s="1"/>
      <c r="G5" s="1"/>
      <c r="H5" s="1"/>
      <c r="I5" s="1"/>
      <c r="L5" s="13" t="s">
        <v>13</v>
      </c>
      <c r="M5" s="14"/>
      <c r="N5" s="14"/>
      <c r="O5" s="14"/>
      <c r="P5" s="15"/>
      <c r="Q5" s="52"/>
      <c r="R5" s="52"/>
      <c r="S5" s="52"/>
      <c r="T5" s="52"/>
    </row>
    <row r="6" spans="2:20" x14ac:dyDescent="0.4">
      <c r="B6" s="1"/>
      <c r="C6" s="1"/>
      <c r="D6" s="1"/>
      <c r="E6" s="1"/>
      <c r="F6" s="8" t="s">
        <v>14</v>
      </c>
      <c r="G6" s="65"/>
      <c r="H6" s="65"/>
      <c r="I6" s="65"/>
      <c r="L6" s="10" t="s">
        <v>15</v>
      </c>
      <c r="M6" s="11"/>
      <c r="N6" s="11"/>
      <c r="O6" s="11"/>
      <c r="P6" s="12"/>
      <c r="Q6" s="51">
        <f>+E23</f>
        <v>0</v>
      </c>
      <c r="R6" s="51">
        <f>+Q6*1.42</f>
        <v>0</v>
      </c>
      <c r="S6" s="51">
        <f>+Q6*1.08</f>
        <v>0</v>
      </c>
      <c r="T6" s="51">
        <f>+Q6*0.5</f>
        <v>0</v>
      </c>
    </row>
    <row r="7" spans="2:20" x14ac:dyDescent="0.4">
      <c r="B7" s="1"/>
      <c r="C7" s="1"/>
      <c r="D7" s="1"/>
      <c r="E7" s="1"/>
      <c r="F7" s="8" t="s">
        <v>16</v>
      </c>
      <c r="G7" s="65"/>
      <c r="H7" s="65"/>
      <c r="I7" s="65"/>
      <c r="L7" s="16" t="s">
        <v>17</v>
      </c>
      <c r="P7" s="17"/>
      <c r="Q7" s="59"/>
      <c r="R7" s="59"/>
      <c r="S7" s="59"/>
      <c r="T7" s="59"/>
    </row>
    <row r="8" spans="2:20" x14ac:dyDescent="0.4">
      <c r="B8" s="1"/>
      <c r="C8" s="1"/>
      <c r="D8" s="1"/>
      <c r="E8" s="1"/>
      <c r="F8" s="1"/>
      <c r="G8" s="1"/>
      <c r="H8" s="1"/>
      <c r="I8" s="1"/>
      <c r="L8" s="16" t="s">
        <v>18</v>
      </c>
      <c r="P8" s="17"/>
      <c r="Q8" s="59"/>
      <c r="R8" s="59"/>
      <c r="S8" s="59"/>
      <c r="T8" s="59"/>
    </row>
    <row r="9" spans="2:20" x14ac:dyDescent="0.4">
      <c r="B9" s="1" t="s">
        <v>19</v>
      </c>
      <c r="C9" s="1"/>
      <c r="D9" s="1"/>
      <c r="E9" s="1"/>
      <c r="F9" s="1"/>
      <c r="G9" s="1"/>
      <c r="H9" s="1"/>
      <c r="I9" s="1"/>
      <c r="L9" s="13" t="s">
        <v>20</v>
      </c>
      <c r="M9" s="14"/>
      <c r="N9" s="14"/>
      <c r="O9" s="14"/>
      <c r="P9" s="15"/>
      <c r="Q9" s="52"/>
      <c r="R9" s="52"/>
      <c r="S9" s="52"/>
      <c r="T9" s="52"/>
    </row>
    <row r="10" spans="2:20" x14ac:dyDescent="0.4">
      <c r="B10" s="1" t="s">
        <v>21</v>
      </c>
      <c r="C10" s="1"/>
      <c r="D10" s="1"/>
      <c r="E10" s="1"/>
      <c r="F10" s="1"/>
      <c r="G10" s="1"/>
      <c r="H10" s="1"/>
      <c r="I10" s="1"/>
      <c r="L10" s="4" t="s">
        <v>22</v>
      </c>
      <c r="M10" s="5"/>
      <c r="N10" s="5"/>
      <c r="O10" s="5"/>
      <c r="P10" s="6"/>
      <c r="Q10" s="18">
        <f>+E23</f>
        <v>0</v>
      </c>
      <c r="R10" s="19">
        <f>+Q10*1.62</f>
        <v>0</v>
      </c>
      <c r="S10" s="20">
        <f>+Q10*1.16</f>
        <v>0</v>
      </c>
      <c r="T10" s="19">
        <f>+Q10*0.38</f>
        <v>0</v>
      </c>
    </row>
    <row r="11" spans="2:20" x14ac:dyDescent="0.4">
      <c r="B11" s="1" t="s">
        <v>23</v>
      </c>
      <c r="C11" s="1"/>
      <c r="D11" s="1"/>
      <c r="E11" s="1"/>
      <c r="F11" s="1"/>
      <c r="G11" s="1"/>
      <c r="H11" s="1"/>
      <c r="I11" s="1"/>
      <c r="L11" s="4" t="s">
        <v>24</v>
      </c>
      <c r="M11" s="5"/>
      <c r="N11" s="5"/>
      <c r="O11" s="5"/>
      <c r="P11" s="6"/>
      <c r="Q11" s="21">
        <f>+E23</f>
        <v>0</v>
      </c>
      <c r="R11" s="22">
        <f>+Q11*2.38</f>
        <v>0</v>
      </c>
      <c r="S11" s="23">
        <f>+Q11*1.44</f>
        <v>0</v>
      </c>
      <c r="T11" s="22">
        <f>+Q11*0.1</f>
        <v>0</v>
      </c>
    </row>
    <row r="12" spans="2:20" x14ac:dyDescent="0.4">
      <c r="B12" s="1"/>
      <c r="C12" s="1"/>
      <c r="D12" s="1"/>
      <c r="E12" s="1"/>
      <c r="F12" s="1"/>
      <c r="G12" s="1"/>
      <c r="H12" s="1"/>
      <c r="I12" s="1"/>
    </row>
    <row r="13" spans="2:20" x14ac:dyDescent="0.4">
      <c r="B13" s="1" t="s">
        <v>25</v>
      </c>
      <c r="C13" s="1"/>
      <c r="D13" s="1"/>
      <c r="E13" s="1"/>
      <c r="F13" s="1"/>
      <c r="G13" s="1"/>
      <c r="H13" s="1"/>
      <c r="I13" s="1"/>
      <c r="L13" t="s">
        <v>26</v>
      </c>
    </row>
    <row r="14" spans="2:20" x14ac:dyDescent="0.4">
      <c r="B14" s="66" t="s">
        <v>27</v>
      </c>
      <c r="C14" s="66"/>
      <c r="D14" s="66"/>
      <c r="E14" s="66" t="s">
        <v>28</v>
      </c>
      <c r="F14" s="66"/>
      <c r="G14" s="66"/>
      <c r="H14" s="66"/>
      <c r="I14" s="66"/>
      <c r="L14" s="4"/>
      <c r="M14" s="5"/>
      <c r="N14" s="5"/>
      <c r="O14" s="5"/>
      <c r="P14" s="6"/>
      <c r="Q14" s="4" t="s">
        <v>5</v>
      </c>
      <c r="R14" s="7" t="s">
        <v>6</v>
      </c>
      <c r="S14" s="5" t="s">
        <v>7</v>
      </c>
      <c r="T14" s="7" t="s">
        <v>8</v>
      </c>
    </row>
    <row r="15" spans="2:20" x14ac:dyDescent="0.4">
      <c r="B15" s="67"/>
      <c r="C15" s="67"/>
      <c r="D15" s="67"/>
      <c r="E15" s="24"/>
      <c r="F15" s="25" t="s">
        <v>29</v>
      </c>
      <c r="G15" s="26"/>
      <c r="H15" s="25" t="s">
        <v>30</v>
      </c>
      <c r="I15" s="27"/>
      <c r="L15" s="10" t="s">
        <v>31</v>
      </c>
      <c r="M15" s="11"/>
      <c r="N15" s="11"/>
      <c r="O15" s="11"/>
      <c r="P15" s="12"/>
      <c r="Q15" s="51">
        <f>+E29</f>
        <v>0</v>
      </c>
      <c r="R15" s="51">
        <f>+Q15*1.25</f>
        <v>0</v>
      </c>
      <c r="S15" s="51">
        <f>+Q15*1</f>
        <v>0</v>
      </c>
      <c r="T15" s="51">
        <f>+Q15*0.66</f>
        <v>0</v>
      </c>
    </row>
    <row r="16" spans="2:20" x14ac:dyDescent="0.4">
      <c r="B16" s="1"/>
      <c r="C16" s="1"/>
      <c r="D16" s="1"/>
      <c r="E16" s="1"/>
      <c r="F16" s="1"/>
      <c r="G16" s="1"/>
      <c r="H16" s="1"/>
      <c r="I16" s="1"/>
      <c r="L16" s="13" t="s">
        <v>13</v>
      </c>
      <c r="M16" s="14"/>
      <c r="N16" s="14"/>
      <c r="O16" s="14"/>
      <c r="P16" s="15"/>
      <c r="Q16" s="52"/>
      <c r="R16" s="52"/>
      <c r="S16" s="52"/>
      <c r="T16" s="52"/>
    </row>
    <row r="17" spans="2:20" x14ac:dyDescent="0.4">
      <c r="B17" s="1" t="s">
        <v>32</v>
      </c>
      <c r="C17" s="1"/>
      <c r="D17" s="1"/>
      <c r="E17" s="1"/>
      <c r="F17" s="1"/>
      <c r="G17" s="1"/>
      <c r="H17" s="1"/>
      <c r="I17" s="1"/>
      <c r="L17" s="10" t="s">
        <v>15</v>
      </c>
      <c r="M17" s="11"/>
      <c r="N17" s="11"/>
      <c r="O17" s="11"/>
      <c r="P17" s="12"/>
      <c r="Q17" s="51">
        <f>+E29</f>
        <v>0</v>
      </c>
      <c r="R17" s="51">
        <f>+Q17*1.42</f>
        <v>0</v>
      </c>
      <c r="S17" s="51">
        <f>+Q17*1.08</f>
        <v>0</v>
      </c>
      <c r="T17" s="51">
        <f>+Q17*0.5</f>
        <v>0</v>
      </c>
    </row>
    <row r="18" spans="2:20" x14ac:dyDescent="0.4">
      <c r="B18" s="1"/>
      <c r="C18" s="63">
        <f>+H25+H31</f>
        <v>0</v>
      </c>
      <c r="D18" s="63"/>
      <c r="E18" s="1" t="s">
        <v>33</v>
      </c>
      <c r="F18" s="1"/>
      <c r="G18" s="1"/>
      <c r="H18" s="1"/>
      <c r="I18" s="1"/>
      <c r="L18" s="16" t="s">
        <v>17</v>
      </c>
      <c r="P18" s="17"/>
      <c r="Q18" s="59"/>
      <c r="R18" s="59"/>
      <c r="S18" s="59"/>
      <c r="T18" s="59"/>
    </row>
    <row r="19" spans="2:20" x14ac:dyDescent="0.4">
      <c r="B19" s="1"/>
      <c r="C19" s="1"/>
      <c r="D19" s="1"/>
      <c r="E19" s="1"/>
      <c r="F19" s="1"/>
      <c r="G19" s="1"/>
      <c r="H19" s="1"/>
      <c r="I19" s="1"/>
      <c r="L19" s="16" t="s">
        <v>18</v>
      </c>
      <c r="P19" s="17"/>
      <c r="Q19" s="59"/>
      <c r="R19" s="59"/>
      <c r="S19" s="59"/>
      <c r="T19" s="59"/>
    </row>
    <row r="20" spans="2:20" x14ac:dyDescent="0.4">
      <c r="B20" s="1" t="s">
        <v>34</v>
      </c>
      <c r="C20" s="1"/>
      <c r="D20" s="1"/>
      <c r="E20" s="1"/>
      <c r="F20" s="1"/>
      <c r="G20" s="1"/>
      <c r="H20" s="1"/>
      <c r="I20" s="1"/>
      <c r="L20" s="13" t="s">
        <v>20</v>
      </c>
      <c r="M20" s="14"/>
      <c r="N20" s="14"/>
      <c r="O20" s="14"/>
      <c r="P20" s="15"/>
      <c r="Q20" s="52"/>
      <c r="R20" s="52"/>
      <c r="S20" s="52"/>
      <c r="T20" s="52"/>
    </row>
    <row r="21" spans="2:20" x14ac:dyDescent="0.4">
      <c r="B21" s="64" t="s">
        <v>35</v>
      </c>
      <c r="C21" s="28" t="s">
        <v>36</v>
      </c>
      <c r="D21" s="26"/>
      <c r="E21" s="29" t="s">
        <v>37</v>
      </c>
      <c r="F21" s="28" t="s">
        <v>36</v>
      </c>
      <c r="G21" s="26"/>
      <c r="H21" s="29" t="s">
        <v>37</v>
      </c>
      <c r="I21" s="64" t="s">
        <v>38</v>
      </c>
      <c r="L21" s="4" t="s">
        <v>22</v>
      </c>
      <c r="M21" s="5"/>
      <c r="N21" s="5"/>
      <c r="O21" s="5"/>
      <c r="P21" s="6"/>
      <c r="Q21" s="18">
        <f>+E29</f>
        <v>0</v>
      </c>
      <c r="R21" s="19">
        <f>+Q21*1.62</f>
        <v>0</v>
      </c>
      <c r="S21" s="20">
        <f>+Q21*1.16</f>
        <v>0</v>
      </c>
      <c r="T21" s="19">
        <f>+Q21*0.38</f>
        <v>0</v>
      </c>
    </row>
    <row r="22" spans="2:20" x14ac:dyDescent="0.4">
      <c r="B22" s="64"/>
      <c r="C22" s="30" t="s">
        <v>39</v>
      </c>
      <c r="D22" s="30" t="s">
        <v>40</v>
      </c>
      <c r="E22" s="30" t="s">
        <v>5</v>
      </c>
      <c r="F22" s="30" t="s">
        <v>6</v>
      </c>
      <c r="G22" s="30" t="s">
        <v>7</v>
      </c>
      <c r="H22" s="30" t="s">
        <v>8</v>
      </c>
      <c r="I22" s="64"/>
      <c r="L22" s="4" t="s">
        <v>24</v>
      </c>
      <c r="M22" s="5"/>
      <c r="N22" s="5"/>
      <c r="O22" s="5"/>
      <c r="P22" s="6"/>
      <c r="Q22" s="21">
        <f>+E29</f>
        <v>0</v>
      </c>
      <c r="R22" s="22">
        <f>+Q22*2.38</f>
        <v>0</v>
      </c>
      <c r="S22" s="23">
        <f>+Q22*1.44</f>
        <v>0</v>
      </c>
      <c r="T22" s="22">
        <f>+Q22*0.1</f>
        <v>0</v>
      </c>
    </row>
    <row r="23" spans="2:20" x14ac:dyDescent="0.4">
      <c r="B23" s="31" t="s">
        <v>41</v>
      </c>
      <c r="C23" s="32"/>
      <c r="D23" s="32"/>
      <c r="E23" s="32"/>
      <c r="F23" s="32"/>
      <c r="G23" s="32"/>
      <c r="H23" s="32"/>
      <c r="I23" s="33">
        <f>SUM(C23:H23)</f>
        <v>0</v>
      </c>
    </row>
    <row r="24" spans="2:20" x14ac:dyDescent="0.4">
      <c r="B24" s="1"/>
      <c r="C24" s="1"/>
      <c r="D24" s="1"/>
      <c r="E24" s="1"/>
      <c r="F24" s="1"/>
      <c r="G24" s="1"/>
      <c r="H24" s="1"/>
      <c r="I24" s="1"/>
      <c r="L24" t="s">
        <v>42</v>
      </c>
    </row>
    <row r="25" spans="2:20" x14ac:dyDescent="0.4">
      <c r="B25" s="1"/>
      <c r="C25" s="1"/>
      <c r="E25" s="34" t="s">
        <v>43</v>
      </c>
      <c r="F25" s="33">
        <f>ROUNDDOWN(I23,1)</f>
        <v>0</v>
      </c>
      <c r="G25" s="35" t="s">
        <v>44</v>
      </c>
      <c r="H25" s="36">
        <f>ROUNDDOWN(F25*13.7,0)</f>
        <v>0</v>
      </c>
      <c r="I25" s="1" t="s">
        <v>45</v>
      </c>
      <c r="L25" t="s">
        <v>4</v>
      </c>
    </row>
    <row r="26" spans="2:20" x14ac:dyDescent="0.4">
      <c r="B26" s="1"/>
      <c r="C26" s="1"/>
      <c r="D26" s="1"/>
      <c r="E26" s="1"/>
      <c r="F26" s="1"/>
      <c r="G26" s="1"/>
      <c r="H26" s="1"/>
      <c r="I26" s="1"/>
      <c r="L26" s="4"/>
      <c r="M26" s="5"/>
      <c r="N26" s="5"/>
      <c r="O26" s="5"/>
      <c r="P26" s="6"/>
      <c r="Q26" s="7" t="s">
        <v>6</v>
      </c>
      <c r="R26" s="5" t="s">
        <v>7</v>
      </c>
      <c r="S26" s="7" t="s">
        <v>8</v>
      </c>
    </row>
    <row r="27" spans="2:20" x14ac:dyDescent="0.4">
      <c r="B27" s="64" t="s">
        <v>35</v>
      </c>
      <c r="C27" s="28" t="s">
        <v>36</v>
      </c>
      <c r="D27" s="26"/>
      <c r="E27" s="29" t="s">
        <v>37</v>
      </c>
      <c r="F27" s="28" t="s">
        <v>36</v>
      </c>
      <c r="G27" s="26"/>
      <c r="H27" s="29" t="s">
        <v>37</v>
      </c>
      <c r="I27" s="64" t="s">
        <v>38</v>
      </c>
      <c r="L27" s="10" t="s">
        <v>31</v>
      </c>
      <c r="M27" s="11"/>
      <c r="N27" s="11"/>
      <c r="O27" s="11"/>
      <c r="P27" s="12"/>
      <c r="Q27" s="51">
        <f>+F23</f>
        <v>0</v>
      </c>
      <c r="R27" s="51">
        <f>+Q27*0.8</f>
        <v>0</v>
      </c>
      <c r="S27" s="51">
        <f>+Q27*0.53</f>
        <v>0</v>
      </c>
    </row>
    <row r="28" spans="2:20" x14ac:dyDescent="0.4">
      <c r="B28" s="64"/>
      <c r="C28" s="30" t="s">
        <v>39</v>
      </c>
      <c r="D28" s="30" t="s">
        <v>40</v>
      </c>
      <c r="E28" s="30" t="s">
        <v>5</v>
      </c>
      <c r="F28" s="30" t="s">
        <v>6</v>
      </c>
      <c r="G28" s="30" t="s">
        <v>7</v>
      </c>
      <c r="H28" s="30" t="s">
        <v>8</v>
      </c>
      <c r="I28" s="64"/>
      <c r="L28" s="13" t="s">
        <v>13</v>
      </c>
      <c r="M28" s="14"/>
      <c r="N28" s="14"/>
      <c r="O28" s="14"/>
      <c r="P28" s="15"/>
      <c r="Q28" s="52"/>
      <c r="R28" s="52"/>
      <c r="S28" s="52"/>
    </row>
    <row r="29" spans="2:20" x14ac:dyDescent="0.4">
      <c r="B29" s="31" t="s">
        <v>46</v>
      </c>
      <c r="C29" s="32"/>
      <c r="D29" s="32"/>
      <c r="E29" s="32"/>
      <c r="F29" s="32"/>
      <c r="G29" s="32"/>
      <c r="H29" s="32"/>
      <c r="I29" s="33">
        <f>SUM(C29:H29)</f>
        <v>0</v>
      </c>
      <c r="L29" s="10" t="s">
        <v>15</v>
      </c>
      <c r="M29" s="11"/>
      <c r="N29" s="11"/>
      <c r="O29" s="11"/>
      <c r="P29" s="12"/>
      <c r="Q29" s="51">
        <f>+F23</f>
        <v>0</v>
      </c>
      <c r="R29" s="51">
        <f>+Q29*0.76</f>
        <v>0</v>
      </c>
      <c r="S29" s="51">
        <f>+Q29*0.35</f>
        <v>0</v>
      </c>
    </row>
    <row r="30" spans="2:20" x14ac:dyDescent="0.4">
      <c r="B30" s="1"/>
      <c r="C30" s="1"/>
      <c r="D30" s="1"/>
      <c r="E30" s="1"/>
      <c r="F30" s="1"/>
      <c r="G30" s="1"/>
      <c r="H30" s="1"/>
      <c r="I30" s="1"/>
      <c r="L30" s="16" t="s">
        <v>17</v>
      </c>
      <c r="P30" s="17"/>
      <c r="Q30" s="59"/>
      <c r="R30" s="59"/>
      <c r="S30" s="59"/>
    </row>
    <row r="31" spans="2:20" x14ac:dyDescent="0.4">
      <c r="B31" s="1"/>
      <c r="C31" s="1"/>
      <c r="E31" s="34" t="s">
        <v>47</v>
      </c>
      <c r="F31" s="33">
        <f>ROUNDDOWN(I29,1)</f>
        <v>0</v>
      </c>
      <c r="G31" s="35" t="s">
        <v>44</v>
      </c>
      <c r="H31" s="36">
        <f>ROUNDDOWN(F31*14.5,0)</f>
        <v>0</v>
      </c>
      <c r="I31" s="1" t="s">
        <v>45</v>
      </c>
      <c r="L31" s="16" t="s">
        <v>18</v>
      </c>
      <c r="P31" s="17"/>
      <c r="Q31" s="59"/>
      <c r="R31" s="59"/>
      <c r="S31" s="59"/>
    </row>
    <row r="32" spans="2:20" x14ac:dyDescent="0.4">
      <c r="B32" s="1"/>
      <c r="C32" s="1"/>
      <c r="D32" s="1"/>
      <c r="E32" s="1"/>
      <c r="F32" s="1"/>
      <c r="G32" s="1"/>
      <c r="H32" s="1"/>
      <c r="I32" s="1"/>
      <c r="L32" s="13" t="s">
        <v>20</v>
      </c>
      <c r="M32" s="14"/>
      <c r="N32" s="14"/>
      <c r="O32" s="14"/>
      <c r="P32" s="15"/>
      <c r="Q32" s="52"/>
      <c r="R32" s="52"/>
      <c r="S32" s="52"/>
    </row>
    <row r="33" spans="2:19" x14ac:dyDescent="0.4">
      <c r="B33" s="1" t="s">
        <v>48</v>
      </c>
      <c r="C33" s="1"/>
      <c r="D33" s="1"/>
      <c r="E33" s="1"/>
      <c r="F33" s="1"/>
      <c r="G33" s="1"/>
      <c r="H33" s="1"/>
      <c r="I33" s="1"/>
      <c r="L33" s="4" t="s">
        <v>22</v>
      </c>
      <c r="M33" s="5"/>
      <c r="N33" s="5"/>
      <c r="O33" s="5"/>
      <c r="P33" s="6"/>
      <c r="Q33" s="19">
        <f>+F23</f>
        <v>0</v>
      </c>
      <c r="R33" s="20">
        <f>+Q33*0.72</f>
        <v>0</v>
      </c>
      <c r="S33" s="19">
        <f>+Q33*0.24</f>
        <v>0</v>
      </c>
    </row>
    <row r="34" spans="2:19" x14ac:dyDescent="0.4">
      <c r="B34" s="1"/>
      <c r="C34" s="1"/>
      <c r="D34" s="1"/>
      <c r="E34" s="1"/>
      <c r="F34" s="1"/>
      <c r="G34" s="1"/>
      <c r="H34" s="1"/>
      <c r="I34" s="1"/>
      <c r="L34" s="4" t="s">
        <v>24</v>
      </c>
      <c r="M34" s="5"/>
      <c r="N34" s="5"/>
      <c r="O34" s="5"/>
      <c r="P34" s="6"/>
      <c r="Q34" s="22">
        <f>+F23</f>
        <v>0</v>
      </c>
      <c r="R34" s="23">
        <f>+Q34*0.61</f>
        <v>0</v>
      </c>
      <c r="S34" s="22">
        <f>+Q34*0.04</f>
        <v>0</v>
      </c>
    </row>
    <row r="35" spans="2:19" x14ac:dyDescent="0.4">
      <c r="B35" s="1" t="s">
        <v>49</v>
      </c>
      <c r="C35" s="1"/>
      <c r="D35" s="1"/>
      <c r="E35" s="1"/>
      <c r="F35" s="1"/>
      <c r="G35" s="1"/>
      <c r="H35" s="1"/>
      <c r="I35" s="1"/>
    </row>
    <row r="36" spans="2:19" x14ac:dyDescent="0.4">
      <c r="B36" s="1" t="s">
        <v>50</v>
      </c>
      <c r="C36" s="1"/>
      <c r="D36" s="1"/>
      <c r="E36" s="1"/>
      <c r="F36" s="1"/>
      <c r="G36" s="1"/>
      <c r="H36" s="1"/>
      <c r="I36" s="1"/>
      <c r="L36" t="s">
        <v>26</v>
      </c>
    </row>
    <row r="37" spans="2:19" x14ac:dyDescent="0.4">
      <c r="B37" s="60" t="s">
        <v>51</v>
      </c>
      <c r="C37" s="61"/>
      <c r="D37" s="37"/>
      <c r="E37" s="60" t="s">
        <v>52</v>
      </c>
      <c r="F37" s="61"/>
      <c r="G37" s="49"/>
      <c r="H37" s="62"/>
      <c r="I37" s="50"/>
      <c r="L37" s="4"/>
      <c r="M37" s="5"/>
      <c r="N37" s="5"/>
      <c r="O37" s="5"/>
      <c r="P37" s="6"/>
      <c r="Q37" s="7" t="s">
        <v>6</v>
      </c>
      <c r="R37" s="5" t="s">
        <v>7</v>
      </c>
      <c r="S37" s="7" t="s">
        <v>8</v>
      </c>
    </row>
    <row r="38" spans="2:19" x14ac:dyDescent="0.4">
      <c r="B38" s="38" t="s">
        <v>53</v>
      </c>
      <c r="C38" s="39"/>
      <c r="D38" s="40" t="s">
        <v>54</v>
      </c>
      <c r="E38" s="49"/>
      <c r="F38" s="50"/>
      <c r="G38" s="40" t="s">
        <v>55</v>
      </c>
      <c r="H38" s="24" t="s">
        <v>56</v>
      </c>
      <c r="I38" s="41" t="s">
        <v>57</v>
      </c>
      <c r="L38" s="10" t="s">
        <v>31</v>
      </c>
      <c r="M38" s="11"/>
      <c r="N38" s="11"/>
      <c r="O38" s="11"/>
      <c r="P38" s="12"/>
      <c r="Q38" s="51">
        <f>+F29</f>
        <v>0</v>
      </c>
      <c r="R38" s="51">
        <f>+Q38*0.8</f>
        <v>0</v>
      </c>
      <c r="S38" s="51">
        <f>+Q38*0.53</f>
        <v>0</v>
      </c>
    </row>
    <row r="39" spans="2:19" x14ac:dyDescent="0.4">
      <c r="B39" s="42" t="s">
        <v>58</v>
      </c>
      <c r="C39" s="53"/>
      <c r="D39" s="54"/>
      <c r="E39" s="54"/>
      <c r="F39" s="54"/>
      <c r="G39" s="54"/>
      <c r="H39" s="54"/>
      <c r="I39" s="55"/>
      <c r="L39" s="13" t="s">
        <v>13</v>
      </c>
      <c r="M39" s="14"/>
      <c r="N39" s="14"/>
      <c r="O39" s="14"/>
      <c r="P39" s="15"/>
      <c r="Q39" s="52"/>
      <c r="R39" s="52"/>
      <c r="S39" s="52"/>
    </row>
    <row r="40" spans="2:19" x14ac:dyDescent="0.4">
      <c r="B40" s="43" t="s">
        <v>59</v>
      </c>
      <c r="C40" s="56"/>
      <c r="D40" s="57"/>
      <c r="E40" s="57"/>
      <c r="F40" s="57"/>
      <c r="G40" s="57"/>
      <c r="H40" s="57"/>
      <c r="I40" s="58"/>
      <c r="L40" s="10" t="s">
        <v>15</v>
      </c>
      <c r="M40" s="11"/>
      <c r="N40" s="11"/>
      <c r="O40" s="11"/>
      <c r="P40" s="12"/>
      <c r="Q40" s="51">
        <f>+F29</f>
        <v>0</v>
      </c>
      <c r="R40" s="51">
        <f>+Q40*0.76</f>
        <v>0</v>
      </c>
      <c r="S40" s="51">
        <f>+Q40*0.35</f>
        <v>0</v>
      </c>
    </row>
    <row r="41" spans="2:19" x14ac:dyDescent="0.4">
      <c r="B41" s="60" t="s">
        <v>60</v>
      </c>
      <c r="C41" s="61"/>
      <c r="D41" s="45"/>
      <c r="E41" s="46"/>
      <c r="F41" s="46"/>
      <c r="G41" s="46"/>
      <c r="H41" s="46"/>
      <c r="I41" s="47"/>
      <c r="L41" s="16" t="s">
        <v>17</v>
      </c>
      <c r="P41" s="17"/>
      <c r="Q41" s="59"/>
      <c r="R41" s="59"/>
      <c r="S41" s="59"/>
    </row>
    <row r="42" spans="2:19" x14ac:dyDescent="0.4">
      <c r="B42" s="1" t="s">
        <v>61</v>
      </c>
      <c r="C42" s="1"/>
      <c r="D42" s="1"/>
      <c r="E42" s="1"/>
      <c r="F42" s="1"/>
      <c r="G42" s="1"/>
      <c r="H42" s="1"/>
      <c r="I42" s="1"/>
      <c r="L42" s="16" t="s">
        <v>18</v>
      </c>
      <c r="P42" s="17"/>
      <c r="Q42" s="59"/>
      <c r="R42" s="59"/>
      <c r="S42" s="59"/>
    </row>
    <row r="43" spans="2:19" x14ac:dyDescent="0.4">
      <c r="B43" s="1" t="s">
        <v>62</v>
      </c>
      <c r="C43" s="1"/>
      <c r="D43" s="1"/>
      <c r="E43" s="1"/>
      <c r="F43" s="1"/>
      <c r="G43" s="1"/>
      <c r="H43" s="1"/>
      <c r="I43" s="1"/>
      <c r="L43" s="13" t="s">
        <v>20</v>
      </c>
      <c r="M43" s="14"/>
      <c r="N43" s="14"/>
      <c r="O43" s="14"/>
      <c r="P43" s="15"/>
      <c r="Q43" s="52"/>
      <c r="R43" s="52"/>
      <c r="S43" s="52"/>
    </row>
    <row r="44" spans="2:19" x14ac:dyDescent="0.4">
      <c r="B44" s="1"/>
      <c r="C44" s="1"/>
      <c r="D44" s="1"/>
      <c r="E44" s="1"/>
      <c r="F44" s="1"/>
      <c r="G44" s="1"/>
      <c r="H44" s="1"/>
      <c r="I44" s="1"/>
      <c r="L44" s="4" t="s">
        <v>22</v>
      </c>
      <c r="M44" s="5"/>
      <c r="N44" s="5"/>
      <c r="O44" s="5"/>
      <c r="P44" s="6"/>
      <c r="Q44" s="19">
        <f>+F29</f>
        <v>0</v>
      </c>
      <c r="R44" s="20">
        <f>+Q44*0.72</f>
        <v>0</v>
      </c>
      <c r="S44" s="19">
        <f>+Q44*0.24</f>
        <v>0</v>
      </c>
    </row>
    <row r="45" spans="2:19" x14ac:dyDescent="0.4">
      <c r="B45" s="1" t="s">
        <v>63</v>
      </c>
      <c r="C45" s="1"/>
      <c r="D45" s="1"/>
      <c r="E45" s="1"/>
      <c r="F45" s="1"/>
      <c r="G45" s="1"/>
      <c r="H45" s="1"/>
      <c r="I45" s="1"/>
      <c r="L45" s="4" t="s">
        <v>24</v>
      </c>
      <c r="M45" s="5"/>
      <c r="N45" s="5"/>
      <c r="O45" s="5"/>
      <c r="P45" s="6"/>
      <c r="Q45" s="22">
        <f>+F29</f>
        <v>0</v>
      </c>
      <c r="R45" s="23">
        <f>+Q45*0.61</f>
        <v>0</v>
      </c>
      <c r="S45" s="22">
        <f>+Q45*0.04</f>
        <v>0</v>
      </c>
    </row>
    <row r="46" spans="2:19" x14ac:dyDescent="0.4">
      <c r="B46" s="1"/>
      <c r="C46" s="48" t="s">
        <v>64</v>
      </c>
      <c r="D46" s="48"/>
      <c r="E46" s="48"/>
      <c r="F46" s="48"/>
      <c r="G46" s="1"/>
      <c r="H46" s="1"/>
      <c r="I46" s="1"/>
      <c r="Q46" s="44"/>
      <c r="R46" s="44"/>
      <c r="S46" s="44"/>
    </row>
    <row r="47" spans="2:19" x14ac:dyDescent="0.4">
      <c r="B47" s="1"/>
      <c r="C47" s="48" t="s">
        <v>65</v>
      </c>
      <c r="D47" s="48"/>
      <c r="E47" s="48"/>
      <c r="F47" s="48"/>
      <c r="G47" s="1"/>
      <c r="H47" s="1"/>
      <c r="I47" s="1"/>
    </row>
  </sheetData>
  <mergeCells count="49">
    <mergeCell ref="G6:I6"/>
    <mergeCell ref="Q6:Q9"/>
    <mergeCell ref="R6:R9"/>
    <mergeCell ref="S6:S9"/>
    <mergeCell ref="T6:T9"/>
    <mergeCell ref="B2:I2"/>
    <mergeCell ref="Q4:Q5"/>
    <mergeCell ref="R4:R5"/>
    <mergeCell ref="S4:S5"/>
    <mergeCell ref="T4:T5"/>
    <mergeCell ref="G7:I7"/>
    <mergeCell ref="B14:D14"/>
    <mergeCell ref="E14:I14"/>
    <mergeCell ref="B15:D15"/>
    <mergeCell ref="Q15:Q16"/>
    <mergeCell ref="S15:S16"/>
    <mergeCell ref="T15:T16"/>
    <mergeCell ref="Q17:Q20"/>
    <mergeCell ref="R17:R20"/>
    <mergeCell ref="S17:S20"/>
    <mergeCell ref="T17:T20"/>
    <mergeCell ref="R15:R16"/>
    <mergeCell ref="B37:C37"/>
    <mergeCell ref="E37:F37"/>
    <mergeCell ref="G37:I37"/>
    <mergeCell ref="C18:D18"/>
    <mergeCell ref="B21:B22"/>
    <mergeCell ref="I21:I22"/>
    <mergeCell ref="B27:B28"/>
    <mergeCell ref="I27:I28"/>
    <mergeCell ref="R27:R28"/>
    <mergeCell ref="S27:S28"/>
    <mergeCell ref="Q29:Q32"/>
    <mergeCell ref="R29:R32"/>
    <mergeCell ref="S29:S32"/>
    <mergeCell ref="Q27:Q28"/>
    <mergeCell ref="R38:R39"/>
    <mergeCell ref="S38:S39"/>
    <mergeCell ref="C39:I39"/>
    <mergeCell ref="C40:I40"/>
    <mergeCell ref="Q40:Q43"/>
    <mergeCell ref="R40:R43"/>
    <mergeCell ref="S40:S43"/>
    <mergeCell ref="B41:C41"/>
    <mergeCell ref="D41:I41"/>
    <mergeCell ref="C46:F46"/>
    <mergeCell ref="C47:F47"/>
    <mergeCell ref="E38:F38"/>
    <mergeCell ref="Q38:Q39"/>
  </mergeCells>
  <phoneticPr fontId="3"/>
  <dataValidations count="5">
    <dataValidation type="list" allowBlank="1" showInputMessage="1" showErrorMessage="1" sqref="G21 G27">
      <formula1>"4,5"</formula1>
    </dataValidation>
    <dataValidation type="list" allowBlank="1" showInputMessage="1" showErrorMessage="1" sqref="D21 D27">
      <formula1>"3,4"</formula1>
    </dataValidation>
    <dataValidation type="list" allowBlank="1" showInputMessage="1" showErrorMessage="1" sqref="I4">
      <formula1>"日,10日,11日,12日,13日,14日,15日,16日,17日,18日,19日,20日,21日,22日,23日,24日,25日,26日,27日 "</formula1>
    </dataValidation>
    <dataValidation type="list" allowBlank="1" showInputMessage="1" showErrorMessage="1" sqref="I38">
      <formula1>"□当座,☑当座"</formula1>
    </dataValidation>
    <dataValidation type="list" allowBlank="1" showInputMessage="1" showErrorMessage="1" sqref="H38">
      <formula1>"□普通,☑普通"</formula1>
    </dataValidation>
  </dataValidations>
  <pageMargins left="0.7" right="0.7" top="0.94685039370078727" bottom="0.15944881889763782"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交付要綱（様式第１号）</vt:lpstr>
      <vt:lpstr>'交付要綱（様式第１号）'!Print_Area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大井川農業協同組合</dc:creator>
  <cp:lastModifiedBy>広報課 </cp:lastModifiedBy>
  <cp:lastPrinted>2023-01-06T04:57:16Z</cp:lastPrinted>
  <dcterms:created xsi:type="dcterms:W3CDTF">2023-01-06T04:43:36Z</dcterms:created>
  <dcterms:modified xsi:type="dcterms:W3CDTF">2023-01-06T04:58:44Z</dcterms:modified>
</cp:coreProperties>
</file>